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la\Desktop\pts.no\"/>
    </mc:Choice>
  </mc:AlternateContent>
  <xr:revisionPtr revIDLastSave="0" documentId="8_{C3D5BD86-286F-4074-AD65-F0E5BD028C8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vgiftssatser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1" i="2" l="1"/>
  <c r="C31" i="2"/>
  <c r="D31" i="2"/>
  <c r="E31" i="2"/>
  <c r="F31" i="2"/>
  <c r="G31" i="2"/>
  <c r="H31" i="2"/>
  <c r="I31" i="2"/>
  <c r="B30" i="2" l="1"/>
  <c r="C30" i="2"/>
  <c r="D30" i="2"/>
  <c r="E30" i="2"/>
  <c r="F30" i="2"/>
  <c r="G30" i="2"/>
  <c r="H30" i="2"/>
  <c r="I30" i="2"/>
  <c r="B28" i="2"/>
  <c r="C28" i="2"/>
  <c r="D28" i="2"/>
  <c r="E28" i="2"/>
  <c r="F28" i="2"/>
  <c r="G28" i="2"/>
  <c r="H28" i="2"/>
  <c r="I28" i="2"/>
  <c r="B29" i="2"/>
  <c r="C29" i="2"/>
  <c r="D29" i="2"/>
  <c r="E29" i="2"/>
  <c r="F29" i="2"/>
  <c r="G29" i="2"/>
  <c r="H29" i="2"/>
  <c r="I29" i="2"/>
  <c r="B27" i="2"/>
  <c r="C27" i="2"/>
  <c r="D27" i="2"/>
  <c r="E27" i="2"/>
  <c r="F27" i="2"/>
  <c r="G27" i="2"/>
  <c r="H27" i="2"/>
  <c r="I27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I13" i="2"/>
  <c r="H13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I12" i="2"/>
  <c r="H12" i="2"/>
  <c r="F12" i="2"/>
  <c r="G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E12" i="2"/>
  <c r="D12" i="2"/>
  <c r="C12" i="2"/>
  <c r="B12" i="2"/>
</calcChain>
</file>

<file path=xl/sharedStrings.xml><?xml version="1.0" encoding="utf-8"?>
<sst xmlns="http://schemas.openxmlformats.org/spreadsheetml/2006/main" count="46" uniqueCount="38">
  <si>
    <t>1.05.93</t>
  </si>
  <si>
    <t>1.05.94</t>
  </si>
  <si>
    <t>1.05.95</t>
  </si>
  <si>
    <t>1.05.96</t>
  </si>
  <si>
    <t>1.05.97</t>
  </si>
  <si>
    <t>1.05.98</t>
  </si>
  <si>
    <t>1.05.99</t>
  </si>
  <si>
    <t>1.05.00</t>
  </si>
  <si>
    <t>AVGIFTS-</t>
  </si>
  <si>
    <t>SATSER</t>
  </si>
  <si>
    <t>ARBEIDSTAKERAVGIFT</t>
  </si>
  <si>
    <t>Gruppe 2 (underordnet)</t>
  </si>
  <si>
    <t>Gruppe 1 (overordnet)</t>
  </si>
  <si>
    <t>REDERAVGIFT FISKE OG FANGST</t>
  </si>
  <si>
    <t>Grunn-</t>
  </si>
  <si>
    <t>beløp</t>
  </si>
  <si>
    <t xml:space="preserve">Fra
</t>
  </si>
  <si>
    <t>15 dager
eller mindre</t>
  </si>
  <si>
    <t>16 dager
eller mer</t>
  </si>
  <si>
    <t>1.03.95</t>
  </si>
  <si>
    <t>1.05.01</t>
  </si>
  <si>
    <t>1.05.02</t>
  </si>
  <si>
    <t>1.05.03</t>
  </si>
  <si>
    <t>1.05.04</t>
  </si>
  <si>
    <t>1.05.05</t>
  </si>
  <si>
    <t>1.05.06</t>
  </si>
  <si>
    <t>1.05.07</t>
  </si>
  <si>
    <t>1.05.08</t>
  </si>
  <si>
    <t>1.05.09</t>
  </si>
  <si>
    <t>1.05.10</t>
  </si>
  <si>
    <t>1.05.11</t>
  </si>
  <si>
    <t>1.05.12</t>
  </si>
  <si>
    <t>1.05.13</t>
  </si>
  <si>
    <t>1.05.14</t>
  </si>
  <si>
    <t>1.05.15</t>
  </si>
  <si>
    <t>1.05.16</t>
  </si>
  <si>
    <t>1.05.17</t>
  </si>
  <si>
    <t>1.05.18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</si>
</sst>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d/m/yy;@"/>
  </numFmts>
  <fonts count="6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6"/>
      <color indexed="9"/>
      <name val="Arial Narrow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3" fontId="0" fillId="0" borderId="0" xfId="0" applyNumberFormat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0" xfId="0" applyNumberFormat="1" applyBorder="1"/>
    <xf numFmtId="0" fontId="0" fillId="2" borderId="0" xfId="0" applyFill="1"/>
    <xf numFmtId="0" fontId="0" fillId="3" borderId="0" xfId="0" applyFill="1"/>
    <xf numFmtId="0" fontId="4" fillId="3" borderId="0" xfId="0" applyFont="1" applyFill="1"/>
    <xf numFmtId="0" fontId="5" fillId="2" borderId="0" xfId="0" applyFont="1" applyFill="1"/>
    <xf numFmtId="0" fontId="0" fillId="0" borderId="2" xfId="0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2" fillId="0" borderId="0" xfId="0" applyNumberFormat="1" applyFont="1" applyFill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169" fontId="0" fillId="0" borderId="0" xfId="0" applyNumberFormat="1" applyAlignment="1">
      <alignment horizontal="center"/>
    </xf>
    <xf numFmtId="3" fontId="2" fillId="0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4"/>
  <sheetViews>
    <sheetView tabSelected="1" workbookViewId="0">
      <pane xSplit="1" ySplit="6" topLeftCell="B22" activePane="bottomRight" state="frozen"/>
      <selection pane="topRight" activeCell="B1" sqref="B1"/>
      <selection pane="bottomLeft" activeCell="A7" sqref="A7"/>
      <selection pane="bottomRight" activeCell="M31" sqref="M31"/>
    </sheetView>
  </sheetViews>
  <sheetFormatPr baseColWidth="10" defaultRowHeight="12.75" x14ac:dyDescent="0.2"/>
  <cols>
    <col min="1" max="1" width="12.28515625" customWidth="1"/>
    <col min="2" max="9" width="10.85546875" customWidth="1"/>
    <col min="10" max="10" width="7.140625" bestFit="1" customWidth="1"/>
  </cols>
  <sheetData>
    <row r="1" spans="1:10" ht="3.95" customHeight="1" x14ac:dyDescent="0.3">
      <c r="A1" s="7" t="s">
        <v>8</v>
      </c>
      <c r="B1" s="6"/>
      <c r="C1" s="6"/>
      <c r="D1" s="6"/>
      <c r="E1" s="6"/>
      <c r="F1" s="6"/>
      <c r="G1" s="6"/>
      <c r="H1" s="6"/>
      <c r="I1" s="6"/>
      <c r="J1" s="5"/>
    </row>
    <row r="2" spans="1:10" ht="12.75" customHeight="1" x14ac:dyDescent="0.3">
      <c r="A2" s="7" t="s">
        <v>9</v>
      </c>
      <c r="B2" s="6"/>
      <c r="C2" s="6"/>
      <c r="D2" s="6"/>
      <c r="E2" s="6"/>
      <c r="F2" s="6"/>
      <c r="G2" s="6"/>
      <c r="H2" s="6"/>
      <c r="I2" s="6"/>
      <c r="J2" s="5"/>
    </row>
    <row r="3" spans="1:10" ht="18" customHeight="1" x14ac:dyDescent="0.25">
      <c r="A3" s="29" t="s">
        <v>16</v>
      </c>
      <c r="B3" s="33" t="s">
        <v>10</v>
      </c>
      <c r="C3" s="34"/>
      <c r="D3" s="34"/>
      <c r="E3" s="35"/>
      <c r="F3" s="33" t="s">
        <v>13</v>
      </c>
      <c r="G3" s="34"/>
      <c r="H3" s="34"/>
      <c r="I3" s="35"/>
      <c r="J3" s="5"/>
    </row>
    <row r="4" spans="1:10" x14ac:dyDescent="0.2">
      <c r="A4" s="30"/>
      <c r="B4" s="37" t="s">
        <v>12</v>
      </c>
      <c r="C4" s="38"/>
      <c r="D4" s="38" t="s">
        <v>11</v>
      </c>
      <c r="E4" s="39"/>
      <c r="F4" s="40" t="s">
        <v>12</v>
      </c>
      <c r="G4" s="41"/>
      <c r="H4" s="41" t="s">
        <v>11</v>
      </c>
      <c r="I4" s="42"/>
      <c r="J4" s="8" t="s">
        <v>14</v>
      </c>
    </row>
    <row r="5" spans="1:10" ht="12.75" customHeight="1" x14ac:dyDescent="0.2">
      <c r="A5" s="30"/>
      <c r="B5" s="31" t="s">
        <v>17</v>
      </c>
      <c r="C5" s="32" t="s">
        <v>18</v>
      </c>
      <c r="D5" s="32" t="s">
        <v>17</v>
      </c>
      <c r="E5" s="36" t="s">
        <v>18</v>
      </c>
      <c r="F5" s="31" t="s">
        <v>17</v>
      </c>
      <c r="G5" s="32" t="s">
        <v>18</v>
      </c>
      <c r="H5" s="32" t="s">
        <v>17</v>
      </c>
      <c r="I5" s="36" t="s">
        <v>18</v>
      </c>
      <c r="J5" s="8" t="s">
        <v>15</v>
      </c>
    </row>
    <row r="6" spans="1:10" x14ac:dyDescent="0.2">
      <c r="A6" s="30"/>
      <c r="B6" s="31"/>
      <c r="C6" s="32"/>
      <c r="D6" s="32"/>
      <c r="E6" s="36"/>
      <c r="F6" s="31"/>
      <c r="G6" s="32"/>
      <c r="H6" s="32"/>
      <c r="I6" s="36"/>
      <c r="J6" s="5"/>
    </row>
    <row r="7" spans="1:10" x14ac:dyDescent="0.2">
      <c r="A7" s="10" t="s">
        <v>0</v>
      </c>
      <c r="B7" s="14">
        <v>437</v>
      </c>
      <c r="C7" s="11">
        <v>437</v>
      </c>
      <c r="D7" s="11">
        <v>340</v>
      </c>
      <c r="E7" s="12">
        <v>340</v>
      </c>
      <c r="F7" s="14">
        <v>655</v>
      </c>
      <c r="G7" s="11">
        <v>655</v>
      </c>
      <c r="H7" s="11">
        <v>509</v>
      </c>
      <c r="I7" s="12">
        <v>509</v>
      </c>
      <c r="J7" s="4">
        <v>37300</v>
      </c>
    </row>
    <row r="8" spans="1:10" x14ac:dyDescent="0.2">
      <c r="A8" s="13" t="s">
        <v>1</v>
      </c>
      <c r="B8" s="9">
        <v>446</v>
      </c>
      <c r="C8" s="2">
        <v>446</v>
      </c>
      <c r="D8" s="2">
        <v>347</v>
      </c>
      <c r="E8" s="3">
        <v>347</v>
      </c>
      <c r="F8" s="9">
        <v>668</v>
      </c>
      <c r="G8" s="2">
        <v>668</v>
      </c>
      <c r="H8" s="2">
        <v>520</v>
      </c>
      <c r="I8" s="3">
        <v>520</v>
      </c>
      <c r="J8" s="4">
        <v>38080</v>
      </c>
    </row>
    <row r="9" spans="1:10" x14ac:dyDescent="0.2">
      <c r="A9" s="13" t="s">
        <v>19</v>
      </c>
      <c r="B9" s="9">
        <v>446</v>
      </c>
      <c r="C9" s="2">
        <v>446</v>
      </c>
      <c r="D9" s="2">
        <v>347</v>
      </c>
      <c r="E9" s="3">
        <v>347</v>
      </c>
      <c r="F9" s="9">
        <v>668</v>
      </c>
      <c r="G9" s="2">
        <v>668</v>
      </c>
      <c r="H9" s="2">
        <v>520</v>
      </c>
      <c r="I9" s="3">
        <v>520</v>
      </c>
      <c r="J9" s="4">
        <v>38080</v>
      </c>
    </row>
    <row r="10" spans="1:10" x14ac:dyDescent="0.2">
      <c r="A10" s="13" t="s">
        <v>2</v>
      </c>
      <c r="B10" s="9">
        <v>230</v>
      </c>
      <c r="C10" s="2">
        <v>459</v>
      </c>
      <c r="D10" s="2">
        <v>179</v>
      </c>
      <c r="E10" s="3">
        <v>357</v>
      </c>
      <c r="F10" s="9">
        <v>344</v>
      </c>
      <c r="G10" s="2">
        <v>689</v>
      </c>
      <c r="H10" s="2">
        <v>268</v>
      </c>
      <c r="I10" s="3">
        <v>536</v>
      </c>
      <c r="J10" s="4">
        <v>39230</v>
      </c>
    </row>
    <row r="11" spans="1:10" x14ac:dyDescent="0.2">
      <c r="A11" s="13" t="s">
        <v>3</v>
      </c>
      <c r="B11" s="9">
        <v>240</v>
      </c>
      <c r="C11" s="2">
        <v>480</v>
      </c>
      <c r="D11" s="2">
        <v>187</v>
      </c>
      <c r="E11" s="3">
        <v>373</v>
      </c>
      <c r="F11" s="9">
        <v>360</v>
      </c>
      <c r="G11" s="2">
        <v>720</v>
      </c>
      <c r="H11" s="2">
        <v>280</v>
      </c>
      <c r="I11" s="3">
        <v>560</v>
      </c>
      <c r="J11" s="4">
        <v>41000</v>
      </c>
    </row>
    <row r="12" spans="1:10" x14ac:dyDescent="0.2">
      <c r="A12" s="13" t="s">
        <v>4</v>
      </c>
      <c r="B12" s="9">
        <f>IF(J12="","",ROUND(J12*0.0117/2,0))</f>
        <v>249</v>
      </c>
      <c r="C12" s="2">
        <f>IF(J12="","",ROUND(J12*0.0117,0))</f>
        <v>497</v>
      </c>
      <c r="D12" s="2">
        <f>IF(J12="","",ROUND(J12*0.0091/2,0))</f>
        <v>193</v>
      </c>
      <c r="E12" s="3">
        <f>IF(J12="","",ROUND(J12*0.0091,0))</f>
        <v>387</v>
      </c>
      <c r="F12" s="9">
        <f>IF(J12="","",ROUND(J12*0.0117*1.5/2,0))</f>
        <v>373</v>
      </c>
      <c r="G12" s="2">
        <f>IF(J12="","",ROUND(J12*0.0117*1.5,0))</f>
        <v>746</v>
      </c>
      <c r="H12" s="2">
        <f>IF(J12="","",ROUND(J12*0.0091*1.5,0))</f>
        <v>580</v>
      </c>
      <c r="I12" s="3">
        <f>IF(J12="","",ROUND(J12*0.0091*1.5/2,0))</f>
        <v>290</v>
      </c>
      <c r="J12" s="1">
        <v>42500</v>
      </c>
    </row>
    <row r="13" spans="1:10" x14ac:dyDescent="0.2">
      <c r="A13" s="13" t="s">
        <v>5</v>
      </c>
      <c r="B13" s="9">
        <f t="shared" ref="B13:B27" si="0">IF(J13="","",ROUND(J13*0.0117/2,0))</f>
        <v>265</v>
      </c>
      <c r="C13" s="2">
        <f t="shared" ref="C13:C27" si="1">IF(J13="","",ROUND(J13*0.0117,0))</f>
        <v>531</v>
      </c>
      <c r="D13" s="2">
        <f t="shared" ref="D13:D27" si="2">IF(J13="","",ROUND(J13*0.0091/2,0))</f>
        <v>206</v>
      </c>
      <c r="E13" s="3">
        <f t="shared" ref="E13:E27" si="3">IF(J13="","",ROUND(J13*0.0091,0))</f>
        <v>413</v>
      </c>
      <c r="F13" s="9">
        <f t="shared" ref="F13:F27" si="4">IF(J13="","",ROUND(J13*0.0117*1.5/2,0))</f>
        <v>398</v>
      </c>
      <c r="G13" s="2">
        <f t="shared" ref="G13:G27" si="5">IF(J13="","",ROUND(J13*0.0117*1.5,0))</f>
        <v>796</v>
      </c>
      <c r="H13" s="2">
        <f>IF(J13="","",ROUND(J13*0.0091*1.5/2,0))</f>
        <v>310</v>
      </c>
      <c r="I13" s="3">
        <f>IF(J13="","",ROUND(J13*0.0091*1.5,0))</f>
        <v>619</v>
      </c>
      <c r="J13" s="1">
        <v>45370</v>
      </c>
    </row>
    <row r="14" spans="1:10" x14ac:dyDescent="0.2">
      <c r="A14" s="13" t="s">
        <v>6</v>
      </c>
      <c r="B14" s="9">
        <f t="shared" si="0"/>
        <v>275</v>
      </c>
      <c r="C14" s="2">
        <f t="shared" si="1"/>
        <v>549</v>
      </c>
      <c r="D14" s="2">
        <f t="shared" si="2"/>
        <v>214</v>
      </c>
      <c r="E14" s="3">
        <f t="shared" si="3"/>
        <v>427</v>
      </c>
      <c r="F14" s="9">
        <f t="shared" si="4"/>
        <v>412</v>
      </c>
      <c r="G14" s="2">
        <f t="shared" si="5"/>
        <v>824</v>
      </c>
      <c r="H14" s="2">
        <f t="shared" ref="H14:H27" si="6">IF(J14="","",ROUND(J14*0.0091*1.5/2,0))</f>
        <v>320</v>
      </c>
      <c r="I14" s="3">
        <f t="shared" ref="I14:I27" si="7">IF(J14="","",ROUND(J14*0.0091*1.5,0))</f>
        <v>641</v>
      </c>
      <c r="J14" s="1">
        <v>46950</v>
      </c>
    </row>
    <row r="15" spans="1:10" x14ac:dyDescent="0.2">
      <c r="A15" s="13" t="s">
        <v>7</v>
      </c>
      <c r="B15" s="9">
        <f t="shared" si="0"/>
        <v>287</v>
      </c>
      <c r="C15" s="2">
        <f t="shared" si="1"/>
        <v>574</v>
      </c>
      <c r="D15" s="2">
        <f t="shared" si="2"/>
        <v>223</v>
      </c>
      <c r="E15" s="3">
        <f t="shared" si="3"/>
        <v>447</v>
      </c>
      <c r="F15" s="9">
        <f t="shared" si="4"/>
        <v>431</v>
      </c>
      <c r="G15" s="2">
        <f t="shared" si="5"/>
        <v>862</v>
      </c>
      <c r="H15" s="2">
        <f t="shared" si="6"/>
        <v>335</v>
      </c>
      <c r="I15" s="3">
        <f t="shared" si="7"/>
        <v>670</v>
      </c>
      <c r="J15" s="1">
        <v>49090</v>
      </c>
    </row>
    <row r="16" spans="1:10" x14ac:dyDescent="0.2">
      <c r="A16" s="13" t="s">
        <v>20</v>
      </c>
      <c r="B16" s="9">
        <f t="shared" si="0"/>
        <v>300</v>
      </c>
      <c r="C16" s="2">
        <f t="shared" si="1"/>
        <v>601</v>
      </c>
      <c r="D16" s="2">
        <f t="shared" si="2"/>
        <v>234</v>
      </c>
      <c r="E16" s="3">
        <f t="shared" si="3"/>
        <v>467</v>
      </c>
      <c r="F16" s="9">
        <f t="shared" si="4"/>
        <v>451</v>
      </c>
      <c r="G16" s="2">
        <f t="shared" si="5"/>
        <v>901</v>
      </c>
      <c r="H16" s="2">
        <f t="shared" si="6"/>
        <v>351</v>
      </c>
      <c r="I16" s="3">
        <f t="shared" si="7"/>
        <v>701</v>
      </c>
      <c r="J16" s="1">
        <v>51360</v>
      </c>
    </row>
    <row r="17" spans="1:10" x14ac:dyDescent="0.2">
      <c r="A17" s="13" t="s">
        <v>21</v>
      </c>
      <c r="B17" s="9">
        <f t="shared" si="0"/>
        <v>317</v>
      </c>
      <c r="C17" s="2">
        <f t="shared" si="1"/>
        <v>634</v>
      </c>
      <c r="D17" s="2">
        <f t="shared" si="2"/>
        <v>246</v>
      </c>
      <c r="E17" s="3">
        <f t="shared" si="3"/>
        <v>493</v>
      </c>
      <c r="F17" s="9">
        <f t="shared" si="4"/>
        <v>475</v>
      </c>
      <c r="G17" s="2">
        <f t="shared" si="5"/>
        <v>951</v>
      </c>
      <c r="H17" s="2">
        <f t="shared" si="6"/>
        <v>370</v>
      </c>
      <c r="I17" s="3">
        <f t="shared" si="7"/>
        <v>739</v>
      </c>
      <c r="J17" s="1">
        <v>54170</v>
      </c>
    </row>
    <row r="18" spans="1:10" x14ac:dyDescent="0.2">
      <c r="A18" s="13" t="s">
        <v>22</v>
      </c>
      <c r="B18" s="9">
        <f t="shared" si="0"/>
        <v>333</v>
      </c>
      <c r="C18" s="2">
        <f t="shared" si="1"/>
        <v>665</v>
      </c>
      <c r="D18" s="2">
        <f t="shared" si="2"/>
        <v>259</v>
      </c>
      <c r="E18" s="3">
        <f t="shared" si="3"/>
        <v>517</v>
      </c>
      <c r="F18" s="9">
        <f t="shared" si="4"/>
        <v>499</v>
      </c>
      <c r="G18" s="2">
        <f t="shared" si="5"/>
        <v>998</v>
      </c>
      <c r="H18" s="2">
        <f t="shared" si="6"/>
        <v>388</v>
      </c>
      <c r="I18" s="3">
        <f t="shared" si="7"/>
        <v>776</v>
      </c>
      <c r="J18" s="1">
        <v>56861</v>
      </c>
    </row>
    <row r="19" spans="1:10" x14ac:dyDescent="0.2">
      <c r="A19" s="13" t="s">
        <v>23</v>
      </c>
      <c r="B19" s="9">
        <f t="shared" si="0"/>
        <v>344</v>
      </c>
      <c r="C19" s="2">
        <f t="shared" si="1"/>
        <v>688</v>
      </c>
      <c r="D19" s="2">
        <f t="shared" si="2"/>
        <v>267</v>
      </c>
      <c r="E19" s="3">
        <f t="shared" si="3"/>
        <v>535</v>
      </c>
      <c r="F19" s="9">
        <f t="shared" si="4"/>
        <v>516</v>
      </c>
      <c r="G19" s="2">
        <f t="shared" si="5"/>
        <v>1032</v>
      </c>
      <c r="H19" s="2">
        <f t="shared" si="6"/>
        <v>401</v>
      </c>
      <c r="I19" s="3">
        <f t="shared" si="7"/>
        <v>802</v>
      </c>
      <c r="J19" s="1">
        <v>58778</v>
      </c>
    </row>
    <row r="20" spans="1:10" x14ac:dyDescent="0.2">
      <c r="A20" s="13" t="s">
        <v>24</v>
      </c>
      <c r="B20" s="9">
        <f t="shared" si="0"/>
        <v>355</v>
      </c>
      <c r="C20" s="2">
        <f t="shared" si="1"/>
        <v>710</v>
      </c>
      <c r="D20" s="2">
        <f t="shared" si="2"/>
        <v>276</v>
      </c>
      <c r="E20" s="3">
        <f t="shared" si="3"/>
        <v>552</v>
      </c>
      <c r="F20" s="9">
        <f t="shared" si="4"/>
        <v>533</v>
      </c>
      <c r="G20" s="2">
        <f t="shared" si="5"/>
        <v>1065</v>
      </c>
      <c r="H20" s="2">
        <f t="shared" si="6"/>
        <v>414</v>
      </c>
      <c r="I20" s="3">
        <f t="shared" si="7"/>
        <v>829</v>
      </c>
      <c r="J20" s="1">
        <v>60699</v>
      </c>
    </row>
    <row r="21" spans="1:10" x14ac:dyDescent="0.2">
      <c r="A21" s="13" t="s">
        <v>25</v>
      </c>
      <c r="B21" s="9">
        <f t="shared" si="0"/>
        <v>368</v>
      </c>
      <c r="C21" s="2">
        <f t="shared" si="1"/>
        <v>736</v>
      </c>
      <c r="D21" s="2">
        <f t="shared" si="2"/>
        <v>286</v>
      </c>
      <c r="E21" s="3">
        <f t="shared" si="3"/>
        <v>572</v>
      </c>
      <c r="F21" s="9">
        <f t="shared" si="4"/>
        <v>552</v>
      </c>
      <c r="G21" s="2">
        <f t="shared" si="5"/>
        <v>1104</v>
      </c>
      <c r="H21" s="2">
        <f t="shared" si="6"/>
        <v>429</v>
      </c>
      <c r="I21" s="3">
        <f t="shared" si="7"/>
        <v>858</v>
      </c>
      <c r="J21" s="1">
        <v>62892</v>
      </c>
    </row>
    <row r="22" spans="1:10" x14ac:dyDescent="0.2">
      <c r="A22" s="13" t="s">
        <v>26</v>
      </c>
      <c r="B22" s="9">
        <f t="shared" si="0"/>
        <v>391</v>
      </c>
      <c r="C22" s="2">
        <f t="shared" si="1"/>
        <v>782</v>
      </c>
      <c r="D22" s="2">
        <f t="shared" si="2"/>
        <v>304</v>
      </c>
      <c r="E22" s="3">
        <f t="shared" si="3"/>
        <v>608</v>
      </c>
      <c r="F22" s="9">
        <f t="shared" si="4"/>
        <v>586</v>
      </c>
      <c r="G22" s="2">
        <f t="shared" si="5"/>
        <v>1173</v>
      </c>
      <c r="H22" s="2">
        <f t="shared" si="6"/>
        <v>456</v>
      </c>
      <c r="I22" s="3">
        <f t="shared" si="7"/>
        <v>912</v>
      </c>
      <c r="J22" s="1">
        <v>66812</v>
      </c>
    </row>
    <row r="23" spans="1:10" x14ac:dyDescent="0.2">
      <c r="A23" s="13" t="s">
        <v>27</v>
      </c>
      <c r="B23" s="9">
        <f t="shared" si="0"/>
        <v>411</v>
      </c>
      <c r="C23" s="2">
        <f t="shared" si="1"/>
        <v>822</v>
      </c>
      <c r="D23" s="2">
        <f t="shared" si="2"/>
        <v>320</v>
      </c>
      <c r="E23" s="3">
        <f t="shared" si="3"/>
        <v>639</v>
      </c>
      <c r="F23" s="9">
        <f t="shared" si="4"/>
        <v>616</v>
      </c>
      <c r="G23" s="2">
        <f t="shared" si="5"/>
        <v>1233</v>
      </c>
      <c r="H23" s="2">
        <f t="shared" si="6"/>
        <v>479</v>
      </c>
      <c r="I23" s="3">
        <f t="shared" si="7"/>
        <v>959</v>
      </c>
      <c r="J23" s="1">
        <v>70256</v>
      </c>
    </row>
    <row r="24" spans="1:10" x14ac:dyDescent="0.2">
      <c r="A24" s="13" t="s">
        <v>28</v>
      </c>
      <c r="B24" s="9">
        <f t="shared" si="0"/>
        <v>426</v>
      </c>
      <c r="C24" s="2">
        <f t="shared" si="1"/>
        <v>853</v>
      </c>
      <c r="D24" s="2">
        <f t="shared" si="2"/>
        <v>332</v>
      </c>
      <c r="E24" s="3">
        <f t="shared" si="3"/>
        <v>663</v>
      </c>
      <c r="F24" s="9">
        <f t="shared" si="4"/>
        <v>640</v>
      </c>
      <c r="G24" s="2">
        <f t="shared" si="5"/>
        <v>1279</v>
      </c>
      <c r="H24" s="2">
        <f t="shared" si="6"/>
        <v>497</v>
      </c>
      <c r="I24" s="3">
        <f t="shared" si="7"/>
        <v>995</v>
      </c>
      <c r="J24" s="1">
        <v>72881</v>
      </c>
    </row>
    <row r="25" spans="1:10" x14ac:dyDescent="0.2">
      <c r="A25" s="13" t="s">
        <v>29</v>
      </c>
      <c r="B25" s="9">
        <f t="shared" si="0"/>
        <v>442</v>
      </c>
      <c r="C25" s="2">
        <f t="shared" si="1"/>
        <v>885</v>
      </c>
      <c r="D25" s="2">
        <f t="shared" si="2"/>
        <v>344</v>
      </c>
      <c r="E25" s="3">
        <f t="shared" si="3"/>
        <v>688</v>
      </c>
      <c r="F25" s="9">
        <f t="shared" si="4"/>
        <v>664</v>
      </c>
      <c r="G25" s="2">
        <f t="shared" si="5"/>
        <v>1327</v>
      </c>
      <c r="H25" s="2">
        <f t="shared" si="6"/>
        <v>516</v>
      </c>
      <c r="I25" s="3">
        <f t="shared" si="7"/>
        <v>1032</v>
      </c>
      <c r="J25" s="1">
        <v>75641</v>
      </c>
    </row>
    <row r="26" spans="1:10" x14ac:dyDescent="0.2">
      <c r="A26" s="13" t="s">
        <v>30</v>
      </c>
      <c r="B26" s="9">
        <f t="shared" si="0"/>
        <v>463</v>
      </c>
      <c r="C26" s="2">
        <f t="shared" si="1"/>
        <v>927</v>
      </c>
      <c r="D26" s="2">
        <f t="shared" si="2"/>
        <v>360</v>
      </c>
      <c r="E26" s="3">
        <f t="shared" si="3"/>
        <v>721</v>
      </c>
      <c r="F26" s="9">
        <f t="shared" si="4"/>
        <v>695</v>
      </c>
      <c r="G26" s="2">
        <f t="shared" si="5"/>
        <v>1390</v>
      </c>
      <c r="H26" s="2">
        <f t="shared" si="6"/>
        <v>541</v>
      </c>
      <c r="I26" s="3">
        <f t="shared" si="7"/>
        <v>1081</v>
      </c>
      <c r="J26" s="1">
        <v>79216</v>
      </c>
    </row>
    <row r="27" spans="1:10" x14ac:dyDescent="0.2">
      <c r="A27" s="13" t="s">
        <v>31</v>
      </c>
      <c r="B27" s="15">
        <f t="shared" si="0"/>
        <v>480</v>
      </c>
      <c r="C27" s="16">
        <f t="shared" si="1"/>
        <v>961</v>
      </c>
      <c r="D27" s="16">
        <f t="shared" si="2"/>
        <v>374</v>
      </c>
      <c r="E27" s="17">
        <f t="shared" si="3"/>
        <v>747</v>
      </c>
      <c r="F27" s="15">
        <f t="shared" si="4"/>
        <v>721</v>
      </c>
      <c r="G27" s="16">
        <f t="shared" si="5"/>
        <v>1441</v>
      </c>
      <c r="H27" s="16">
        <f t="shared" si="6"/>
        <v>560</v>
      </c>
      <c r="I27" s="17">
        <f t="shared" si="7"/>
        <v>1121</v>
      </c>
      <c r="J27" s="1">
        <v>82122</v>
      </c>
    </row>
    <row r="28" spans="1:10" x14ac:dyDescent="0.2">
      <c r="A28" s="13" t="s">
        <v>32</v>
      </c>
      <c r="B28" s="15">
        <f t="shared" ref="B28:B29" si="8">IF(J28="","",ROUND(J28*0.0117/2,0))</f>
        <v>499</v>
      </c>
      <c r="C28" s="16">
        <f t="shared" ref="C28:C29" si="9">IF(J28="","",ROUND(J28*0.0117,0))</f>
        <v>997</v>
      </c>
      <c r="D28" s="16">
        <f t="shared" ref="D28:D29" si="10">IF(J28="","",ROUND(J28*0.0091/2,0))</f>
        <v>388</v>
      </c>
      <c r="E28" s="17">
        <f t="shared" ref="E28:E29" si="11">IF(J28="","",ROUND(J28*0.0091,0))</f>
        <v>776</v>
      </c>
      <c r="F28" s="15">
        <f t="shared" ref="F28:F29" si="12">IF(J28="","",ROUND(J28*0.0117*1.5/2,0))</f>
        <v>748</v>
      </c>
      <c r="G28" s="16">
        <f t="shared" ref="G28:G29" si="13">IF(J28="","",ROUND(J28*0.0117*1.5,0))</f>
        <v>1496</v>
      </c>
      <c r="H28" s="16">
        <f t="shared" ref="H28:H29" si="14">IF(J28="","",ROUND(J28*0.0091*1.5/2,0))</f>
        <v>582</v>
      </c>
      <c r="I28" s="17">
        <f t="shared" ref="I28:I29" si="15">IF(J28="","",ROUND(J28*0.0091*1.5,0))</f>
        <v>1164</v>
      </c>
      <c r="J28" s="1">
        <v>85245</v>
      </c>
    </row>
    <row r="29" spans="1:10" x14ac:dyDescent="0.2">
      <c r="A29" s="13" t="s">
        <v>33</v>
      </c>
      <c r="B29" s="15">
        <f t="shared" si="8"/>
        <v>517</v>
      </c>
      <c r="C29" s="16">
        <f t="shared" si="9"/>
        <v>1034</v>
      </c>
      <c r="D29" s="16">
        <f t="shared" si="10"/>
        <v>402</v>
      </c>
      <c r="E29" s="17">
        <f t="shared" si="11"/>
        <v>804</v>
      </c>
      <c r="F29" s="15">
        <f t="shared" si="12"/>
        <v>775</v>
      </c>
      <c r="G29" s="16">
        <f t="shared" si="13"/>
        <v>1551</v>
      </c>
      <c r="H29" s="16">
        <f t="shared" si="14"/>
        <v>603</v>
      </c>
      <c r="I29" s="17">
        <f t="shared" si="15"/>
        <v>1206</v>
      </c>
      <c r="J29" s="1">
        <v>88370</v>
      </c>
    </row>
    <row r="30" spans="1:10" x14ac:dyDescent="0.2">
      <c r="A30" s="13" t="s">
        <v>34</v>
      </c>
      <c r="B30" s="15">
        <f t="shared" ref="B30" si="16">IF(J30="","",ROUND(J30*0.0117/2,0))</f>
        <v>527</v>
      </c>
      <c r="C30" s="16">
        <f t="shared" ref="C30" si="17">IF(J30="","",ROUND(J30*0.0117,0))</f>
        <v>1054</v>
      </c>
      <c r="D30" s="16">
        <f t="shared" ref="D30" si="18">IF(J30="","",ROUND(J30*0.0091/2,0))</f>
        <v>410</v>
      </c>
      <c r="E30" s="17">
        <f t="shared" ref="E30" si="19">IF(J30="","",ROUND(J30*0.0091,0))</f>
        <v>820</v>
      </c>
      <c r="F30" s="15">
        <f t="shared" ref="F30" si="20">IF(J30="","",ROUND(J30*0.0117*1.5/2,0))</f>
        <v>790</v>
      </c>
      <c r="G30" s="16">
        <f t="shared" ref="G30" si="21">IF(J30="","",ROUND(J30*0.0117*1.5,0))</f>
        <v>1581</v>
      </c>
      <c r="H30" s="16">
        <f t="shared" ref="H30" si="22">IF(J30="","",ROUND(J30*0.0091*1.5/2,0))</f>
        <v>615</v>
      </c>
      <c r="I30" s="17">
        <f t="shared" ref="I30" si="23">IF(J30="","",ROUND(J30*0.0091*1.5,0))</f>
        <v>1229</v>
      </c>
      <c r="J30" s="1">
        <v>90068</v>
      </c>
    </row>
    <row r="31" spans="1:10" x14ac:dyDescent="0.2">
      <c r="A31" s="20" t="s">
        <v>35</v>
      </c>
      <c r="B31" s="21">
        <f t="shared" ref="B31" si="24">IF(J31="","",ROUND(J31*0.0117/2,0))</f>
        <v>542</v>
      </c>
      <c r="C31" s="22">
        <f t="shared" ref="C31" si="25">IF(J31="","",ROUND(J31*0.0117,0))</f>
        <v>1083</v>
      </c>
      <c r="D31" s="22">
        <f t="shared" ref="D31" si="26">IF(J31="","",ROUND(J31*0.0091/2,0))</f>
        <v>421</v>
      </c>
      <c r="E31" s="23">
        <f t="shared" ref="E31" si="27">IF(J31="","",ROUND(J31*0.0091,0))</f>
        <v>842</v>
      </c>
      <c r="F31" s="21">
        <f t="shared" ref="F31" si="28">IF(J31="","",ROUND(J31*0.0117*1.5/2,0))</f>
        <v>812</v>
      </c>
      <c r="G31" s="22">
        <f t="shared" ref="G31" si="29">IF(J31="","",ROUND(J31*0.0117*1.5,0))</f>
        <v>1625</v>
      </c>
      <c r="H31" s="22">
        <f t="shared" ref="H31" si="30">IF(J31="","",ROUND(J31*0.0091*1.5/2,0))</f>
        <v>632</v>
      </c>
      <c r="I31" s="23">
        <f t="shared" ref="I31" si="31">IF(J31="","",ROUND(J31*0.0091*1.5,0))</f>
        <v>1264</v>
      </c>
      <c r="J31" s="24">
        <v>92576</v>
      </c>
    </row>
    <row r="32" spans="1:10" x14ac:dyDescent="0.2">
      <c r="A32" s="13" t="s">
        <v>36</v>
      </c>
      <c r="B32" s="18">
        <v>548</v>
      </c>
      <c r="C32" s="18">
        <v>1096</v>
      </c>
      <c r="D32" s="18">
        <v>426</v>
      </c>
      <c r="E32" s="19">
        <v>852</v>
      </c>
      <c r="F32" s="18">
        <v>822</v>
      </c>
      <c r="G32" s="18">
        <v>1643</v>
      </c>
      <c r="H32" s="18">
        <v>639</v>
      </c>
      <c r="I32" s="19">
        <v>1278</v>
      </c>
      <c r="J32" s="24">
        <v>93634</v>
      </c>
    </row>
    <row r="33" spans="1:10" x14ac:dyDescent="0.2">
      <c r="A33" s="13" t="s">
        <v>37</v>
      </c>
      <c r="B33" s="25">
        <v>567</v>
      </c>
      <c r="C33" s="25">
        <v>1134</v>
      </c>
      <c r="D33" s="25">
        <v>441</v>
      </c>
      <c r="E33" s="26">
        <v>882</v>
      </c>
      <c r="F33" s="25">
        <v>850</v>
      </c>
      <c r="G33" s="25">
        <v>1700</v>
      </c>
      <c r="H33" s="25">
        <v>661</v>
      </c>
      <c r="I33" s="26">
        <v>1322</v>
      </c>
      <c r="J33" s="24">
        <v>96883</v>
      </c>
    </row>
    <row r="34" spans="1:10" x14ac:dyDescent="0.2">
      <c r="A34" s="43">
        <v>43586</v>
      </c>
      <c r="B34" s="28">
        <v>584</v>
      </c>
      <c r="C34" s="28">
        <v>1168</v>
      </c>
      <c r="D34" s="28">
        <v>454</v>
      </c>
      <c r="E34" s="28">
        <v>909</v>
      </c>
      <c r="F34" s="27">
        <v>876</v>
      </c>
      <c r="G34" s="28">
        <v>1753</v>
      </c>
      <c r="H34" s="28">
        <v>682</v>
      </c>
      <c r="I34" s="28">
        <v>1363</v>
      </c>
      <c r="J34" s="44">
        <v>99858</v>
      </c>
    </row>
  </sheetData>
  <mergeCells count="15">
    <mergeCell ref="F4:G4"/>
    <mergeCell ref="H4:I4"/>
    <mergeCell ref="F3:I3"/>
    <mergeCell ref="I5:I6"/>
    <mergeCell ref="F5:F6"/>
    <mergeCell ref="G5:G6"/>
    <mergeCell ref="H5:H6"/>
    <mergeCell ref="A3:A6"/>
    <mergeCell ref="B5:B6"/>
    <mergeCell ref="C5:C6"/>
    <mergeCell ref="B3:E3"/>
    <mergeCell ref="D5:D6"/>
    <mergeCell ref="E5:E6"/>
    <mergeCell ref="B4:C4"/>
    <mergeCell ref="D4:E4"/>
  </mergeCells>
  <phoneticPr fontId="0" type="noConversion"/>
  <pageMargins left="0.78740157499999996" right="0.78740157499999996" top="0.984251969" bottom="0.984251969" header="0.5" footer="0.5"/>
  <pageSetup paperSize="9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Avgiftssatser</vt:lpstr>
    </vt:vector>
  </TitlesOfParts>
  <Company>Pensjonstrygden for sjømenn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Øystein Plesner</dc:creator>
  <cp:lastModifiedBy>Line Larsen</cp:lastModifiedBy>
  <cp:lastPrinted>2008-05-30T08:48:04Z</cp:lastPrinted>
  <dcterms:created xsi:type="dcterms:W3CDTF">2000-05-16T13:08:01Z</dcterms:created>
  <dcterms:modified xsi:type="dcterms:W3CDTF">2020-11-03T08:48:08Z</dcterms:modified>
</cp:coreProperties>
</file>